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SD Documents\Agenda &amp; Minutes\2021\May 27th, 2021\"/>
    </mc:Choice>
  </mc:AlternateContent>
  <xr:revisionPtr revIDLastSave="0" documentId="8_{990A8C63-6D42-4FBF-92E9-40EF3315B5D3}" xr6:coauthVersionLast="46" xr6:coauthVersionMax="46" xr10:uidLastSave="{00000000-0000-0000-0000-000000000000}"/>
  <bookViews>
    <workbookView xWindow="-120" yWindow="-120" windowWidth="29040" windowHeight="15840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Budget'!$AB$16,'Capital Budget'!$AB$17,'Capital Budget'!$AB$18,'Capital Budget'!$AB$19,'Capital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Budget'!$E$20,'Capital Budget'!$G$20,'Capital Budget'!$I$20,'Capital Budget'!$K$20,'Capital Budget'!$M$20,'Capital Budget'!$O$20,'Capital Budget'!$Q$20,'Capital Budget'!$S$20,'Capital Budget'!$U$20,'Capital Budget'!$W$20,'Capital Budget'!$Y$20,'Capital Budget'!$AA$20,'Capital Budget'!$AB$20,'Capital Budget'!$AB$23</definedName>
    <definedName name="QB_FORMULA_21" localSheetId="0" hidden="1">'Capital Budget'!$AB$24,'Capital Budget'!$AB$25,'Capital Budget'!#REF!,'Capital Budget'!#REF!,'Capital Budget'!$E$26,'Capital Budget'!$G$26,'Capital Budget'!$I$26,'Capital Budget'!$K$26,'Capital Budget'!$M$26,'Capital Budget'!$O$26,'Capital Budget'!$Q$26,'Capital Budget'!$S$26,'Capital Budget'!$U$26,'Capital Budget'!$W$26,'Capital Budget'!$Y$26,'Capital Budget'!$AA$26</definedName>
    <definedName name="QB_FORMULA_22" localSheetId="0" hidden="1">'Capital Budget'!$AB$26,'Capital Budget'!$AB$29,'Capital Budget'!$AB$30,'Capital Budget'!$AB$31,'Capital Budget'!#REF!,'Capital Budget'!$E$32,'Capital Budget'!$G$32,'Capital Budget'!$I$32,'Capital Budget'!$K$32,'Capital Budget'!$M$32,'Capital Budget'!$O$32,'Capital Budget'!$Q$32,'Capital Budget'!$S$32,'Capital Budget'!$U$32,'Capital Budget'!$W$32,'Capital Budget'!$Y$32</definedName>
    <definedName name="QB_FORMULA_23" localSheetId="0" hidden="1">'Capital Budget'!$AA$32,'Capital Budget'!$AB$32,'Capital Budget'!$AB$35,'Capital Budget'!$AB$36,'Capital Budget'!$E$38,'Capital Budget'!$G$38,'Capital Budget'!$I$38,'Capital Budget'!$K$38,'Capital Budget'!$M$38,'Capital Budget'!$O$38,'Capital Budget'!$Q$38,'Capital Budget'!$S$38,'Capital Budget'!$U$38,'Capital Budget'!$W$38,'Capital Budget'!$Y$38,'Capital Budget'!$AA$38</definedName>
    <definedName name="QB_FORMULA_24" localSheetId="0" hidden="1">'Capital Budget'!$AB$38,#REF!,#REF!,#REF!,#REF!,#REF!,#REF!,#REF!,#REF!,#REF!,#REF!,#REF!,#REF!,#REF!,#REF!,#REF!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Budget'!$A$16</definedName>
    <definedName name="QB_ROW_210250" localSheetId="0" hidden="1">'Capital Budget'!$A$17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Budget'!$A$23</definedName>
    <definedName name="QB_ROW_222250" localSheetId="0" hidden="1">'Capital Budget'!$A$24</definedName>
    <definedName name="QB_ROW_22311" localSheetId="0" hidden="1">#REF!</definedName>
    <definedName name="QB_ROW_2260" localSheetId="0" hidden="1">#REF!</definedName>
    <definedName name="QB_ROW_226250" localSheetId="0" hidden="1">'Capital Budget'!$A$18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Budget'!$A$19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Budget'!$A$25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Budget'!$A$29</definedName>
    <definedName name="QB_ROW_298250" localSheetId="0" hidden="1">'Capital Budget'!$A$30</definedName>
    <definedName name="QB_ROW_299250" localSheetId="0" hidden="1">'Capital Budget'!$A$31</definedName>
    <definedName name="QB_ROW_300250" localSheetId="0" hidden="1">'Capital Budget'!#REF!</definedName>
    <definedName name="QB_ROW_301250" localSheetId="0" hidden="1">'Capital Budget'!$A$35</definedName>
    <definedName name="QB_ROW_302250" localSheetId="0" hidden="1">'Capital Budget'!$A$36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0" i="3" l="1"/>
  <c r="AB13" i="3"/>
  <c r="AD9" i="3" l="1"/>
  <c r="AD10" i="3"/>
  <c r="AB38" i="3"/>
  <c r="AC32" i="3"/>
  <c r="AB32" i="3"/>
  <c r="AC26" i="3"/>
  <c r="AB26" i="3"/>
  <c r="AC20" i="3"/>
  <c r="AC13" i="3"/>
  <c r="AD18" i="3"/>
  <c r="AB39" i="3" l="1"/>
  <c r="AD36" i="3"/>
  <c r="AA13" i="3" l="1"/>
  <c r="Y13" i="3"/>
  <c r="W13" i="3"/>
  <c r="U13" i="3"/>
  <c r="S13" i="3"/>
  <c r="Q13" i="3"/>
  <c r="O13" i="3"/>
  <c r="M13" i="3"/>
  <c r="K13" i="3"/>
  <c r="I13" i="3"/>
  <c r="G13" i="3"/>
  <c r="E13" i="3"/>
  <c r="AD12" i="3"/>
  <c r="AB11" i="3"/>
  <c r="AD8" i="3"/>
  <c r="E20" i="3"/>
  <c r="E26" i="3"/>
  <c r="E32" i="3"/>
  <c r="E38" i="3"/>
  <c r="AC38" i="3"/>
  <c r="AD37" i="3"/>
  <c r="AD35" i="3"/>
  <c r="AD38" i="3" s="1"/>
  <c r="AD31" i="3"/>
  <c r="AD30" i="3"/>
  <c r="AD29" i="3"/>
  <c r="AD32" i="3" s="1"/>
  <c r="AD15" i="3"/>
  <c r="AD25" i="3"/>
  <c r="AD24" i="3"/>
  <c r="AD23" i="3"/>
  <c r="AD19" i="3"/>
  <c r="AD17" i="3"/>
  <c r="AD16" i="3"/>
  <c r="AD11" i="3" l="1"/>
  <c r="AD13" i="3" s="1"/>
  <c r="AD20" i="3"/>
  <c r="AD26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38" i="3"/>
  <c r="AA39" i="3" s="1"/>
  <c r="Y38" i="3"/>
  <c r="Y39" i="3" s="1"/>
  <c r="W38" i="3"/>
  <c r="W39" i="3" s="1"/>
  <c r="U38" i="3"/>
  <c r="U39" i="3" s="1"/>
  <c r="S38" i="3"/>
  <c r="S39" i="3" s="1"/>
  <c r="Q38" i="3"/>
  <c r="Q39" i="3" s="1"/>
  <c r="O38" i="3"/>
  <c r="O39" i="3" s="1"/>
  <c r="M38" i="3"/>
  <c r="M39" i="3" s="1"/>
  <c r="K38" i="3"/>
  <c r="K39" i="3" s="1"/>
  <c r="I38" i="3"/>
  <c r="I39" i="3" s="1"/>
  <c r="G38" i="3"/>
  <c r="G39" i="3" s="1"/>
  <c r="E39" i="3"/>
  <c r="AA32" i="3"/>
  <c r="Y32" i="3"/>
  <c r="W32" i="3"/>
  <c r="U32" i="3"/>
  <c r="S32" i="3"/>
  <c r="Q32" i="3"/>
  <c r="O32" i="3"/>
  <c r="M32" i="3"/>
  <c r="K32" i="3"/>
  <c r="I32" i="3"/>
  <c r="G32" i="3"/>
  <c r="AA26" i="3"/>
  <c r="Y26" i="3"/>
  <c r="W26" i="3"/>
  <c r="U26" i="3"/>
  <c r="S26" i="3"/>
  <c r="Q26" i="3"/>
  <c r="O26" i="3"/>
  <c r="M26" i="3"/>
  <c r="K26" i="3"/>
  <c r="I26" i="3"/>
  <c r="G26" i="3"/>
  <c r="AA20" i="3"/>
  <c r="Y20" i="3"/>
  <c r="W20" i="3"/>
  <c r="U20" i="3"/>
  <c r="S20" i="3"/>
  <c r="Q20" i="3"/>
  <c r="O20" i="3"/>
  <c r="M20" i="3"/>
  <c r="K20" i="3"/>
  <c r="I20" i="3"/>
  <c r="G20" i="3"/>
  <c r="AJ37" i="11" l="1"/>
  <c r="AI41" i="11"/>
  <c r="E13" i="5"/>
  <c r="AC39" i="3" l="1"/>
  <c r="AJ41" i="11"/>
  <c r="AI125" i="11"/>
  <c r="AD39" i="3" l="1"/>
  <c r="AJ125" i="1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<sst xmlns="http://schemas.openxmlformats.org/spreadsheetml/2006/main" count="283" uniqueCount="248">
  <si>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</si>
  <si>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</si>
  <si>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</si>
  <si>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</si>
  <si>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</si>
  <si>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</si>
  <si>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</si>
  <si>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</si>
  <si>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</si>
  <si>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</si>
  <si>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</si>
  <si>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</si>
  <si>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</si>
  <si>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</si>
  <si>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</si>
  <si>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</si>
  <si>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</si>
  <si>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</si>
  <si>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</si>
  <si>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</si>
  <si>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</si>
  <si>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</si>
  <si>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</si>
  <si>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</si>
  <si>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</si>
  <si>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</si>
  <si>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</si>
  <si>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</si>
  <si>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</si>
  <si>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</si>
  <si>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</si>
  <si>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</si>
  <si>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</si>
  <si>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</si>
  <si>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</si>
  <si>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</si>
  <si>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</si>
  <si>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</si>
  <si>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</si>
  <si>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</si>
  <si>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</si>
  <si>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</si>
  <si>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</si>
  <si>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</si>
  <si>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</si>
  <si>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</si>
  <si>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</si>
  <si>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</si>
  <si>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</si>
  <si>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</si>
  <si>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</si>
  <si>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</si>
  <si>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</si>
  <si>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</si>
  <si>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</si>
  <si>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</si>
  <si>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</si>
  <si>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</si>
  <si>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</si>
  <si>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</si>
  <si>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</si>
  <si>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</si>
  <si>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</si>
  <si>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</si>
  <si>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</si>
  <si>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</si>
  <si>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</si>
  <si>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</si>
  <si>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</si>
  <si>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</si>
  <si>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</si>
  <si>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</si>
  <si>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</si>
  <si>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</si>
  <si>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</si>
  <si>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</si>
  <si>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</si>
  <si>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</si>
  <si>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</si>
  <si>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</si>
  <si>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</si>
  <si>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</si>
  <si>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</si>
  <si>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</si>
  <si>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</si>
  <si>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</si>
  <si>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</si>
  <si>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</si>
  <si>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</si>
  <si>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</si>
  <si>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</si>
  <si>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</si>
  <si>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</si>
  <si>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</si>
  <si>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</si>
  <si>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</si>
  <si>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</si>
  <si>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</si>
  <si>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</si>
  <si>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</si>
  <si>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</si>
  <si>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</si>
  <si>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</si>
  <si>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</si>
  <si>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</si>
  <si>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</si>
  <si>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</si>
  <si>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</si>
  <si>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</si>
  <si>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</si>
  <si>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</si>
  <si>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</si>
  <si>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</si>
  <si>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</si>
  <si>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</si>
  <si>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</si>
  <si>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</si>
  <si>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</si>
  <si>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</si>
  <si>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</si>
  <si>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</si>
  <si>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</si>
  <si>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</si>
  <si>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</si>
  <si>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</si>
  <si>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</si>
  <si>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</si>
  <si>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</si>
  <si>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</si>
  <si>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</si>
  <si>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</si>
  <si>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</si>
  <si>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</si>
  <si>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</si>
  <si>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</si>
  <si>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</si>
  <si>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</si>
  <si>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</si>
  <si>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</si>
  <si>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</si>
  <si>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</si>
  <si>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</si>
  <si>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</si>
  <si>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</si>
  <si>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</si>
  <si>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</si>
  <si>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</si>
  <si>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</si>
  <si>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</si>
  <si>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</si>
  <si>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</si>
  <si>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</si>
  <si>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</si>
  <si>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</si>
  <si>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</si>
  <si>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</si>
  <si>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</si>
  <si>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</si>
  <si>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</si>
  <si>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</si>
  <si>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</si>
  <si>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</si>
  <si>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</si>
  <si>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</si>
  <si>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</si>
  <si>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</si>
  <si>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</si>
  <si>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</si>
  <si>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</si>
  <si>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</si>
  <si>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</si>
  <si>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</si>
  <si>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</si>
  <si>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</si>
  <si>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</si>
  <si>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</si>
  <si>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</si>
  <si>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</si>
  <si>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</si>
  <si>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</si>
  <si>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</si>
  <si>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</si>
  <si>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</si>
  <si>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</si>
  <si>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</si>
  <si>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</si>
  <si>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</si>
  <si>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</si>
  <si>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</si>
  <si>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</si>
  <si>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</si>
  <si>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</si>
  <si>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</si>
  <si>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</si>
  <si>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</si>
  <si>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</si>
  <si>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</si>
  <si>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</si>
  <si>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</si>
  <si>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</si>
  <si>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</si>
  <si>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</si>
  <si>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</si>
  <si>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</si>
  <si>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</si>
  <si>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</si>
  <si>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</si>
  <si>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</si>
  <si>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</si>
  <si>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</si>
  <si>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</si>
  <si>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</si>
  <si>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</si>
  <si>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</si>
  <si>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</si>
  <si>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</si>
  <si>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</si>
  <si>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</si>
  <si>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</si>
  <si>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</si>
  <si>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</si>
  <si>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</si>
  <si>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</si>
  <si>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</si>
  <si>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</si>
  <si>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</si>
  <si>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</si>
  <si>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</si>
  <si>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</si>
  <si>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</si>
  <si>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</si>
  <si>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</si>
  <si>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</si>
  <si>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</si>
  <si>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</si>
  <si>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</si>
  <si>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</si>
  <si>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</si>
  <si>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</si>
  <si>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</si>
  <si>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</si>
  <si>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</si>
  <si>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</si>
  <si>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</si>
  <si>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</si>
  <si>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</si>
  <si>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</si>
  <si>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July 2021 - April 2021 - 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</si>
</sst>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396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0" fontId="22" fillId="0" borderId="0" xfId="0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62" t="s">
        <v>138</v>
      </c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  <c r="AE1" s="362"/>
      <c r="AF1" s="362"/>
      <c r="AG1" s="362"/>
      <c r="AH1" s="362"/>
      <c r="AI1" s="362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1"/>
  <sheetViews>
    <sheetView tabSelected="1" zoomScaleNormal="100" workbookViewId="0">
      <selection activeCell="AB10" sqref="AB10"/>
    </sheetView>
  </sheetViews>
  <sheetFormatPr defaultRowHeight="15" x14ac:dyDescent="0.25"/>
  <cols>
    <col min="4" max="4" width="15.710937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62" t="s">
        <v>138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</row>
    <row r="2" spans="1:33" ht="17.25" x14ac:dyDescent="0.25">
      <c r="A2" s="381" t="s">
        <v>246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W2" s="381"/>
      <c r="X2" s="381"/>
      <c r="Y2" s="381"/>
      <c r="Z2" s="381"/>
      <c r="AA2" s="381"/>
      <c r="AB2" s="381"/>
      <c r="AC2" s="381"/>
      <c r="AD2" s="381"/>
      <c r="AE2" s="381"/>
      <c r="AF2" s="170"/>
    </row>
    <row r="3" spans="1:33" ht="18" x14ac:dyDescent="0.25">
      <c r="A3" s="47"/>
      <c r="B3" s="49"/>
      <c r="C3" s="49"/>
      <c r="D3" s="49" t="s">
        <v>247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171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75" t="s">
        <v>243</v>
      </c>
      <c r="C8" s="376"/>
      <c r="D8" s="377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244236.74</v>
      </c>
      <c r="AC8" s="326">
        <v>0</v>
      </c>
      <c r="AD8" s="328">
        <f>+AC8-AB8</f>
        <v>-244236.74</v>
      </c>
      <c r="AF8" s="321"/>
    </row>
    <row r="9" spans="1:33" s="317" customFormat="1" ht="26.25" customHeight="1" x14ac:dyDescent="0.25">
      <c r="A9" s="314"/>
      <c r="B9" s="375" t="s">
        <v>244</v>
      </c>
      <c r="C9" s="376"/>
      <c r="D9" s="377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171695.18</v>
      </c>
      <c r="AC9" s="326">
        <v>0</v>
      </c>
      <c r="AD9" s="328">
        <f>+AC9-AB9</f>
        <v>-171695.18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837.34</v>
      </c>
      <c r="AC10" s="326">
        <v>0</v>
      </c>
      <c r="AD10" s="328">
        <f>+AC10-AB10</f>
        <v>-837.34</v>
      </c>
      <c r="AF10" s="321"/>
    </row>
    <row r="11" spans="1:33" s="317" customFormat="1" ht="16.149999999999999" customHeight="1" x14ac:dyDescent="0.25">
      <c r="A11" s="314"/>
      <c r="B11" s="378" t="s">
        <v>239</v>
      </c>
      <c r="C11" s="379"/>
      <c r="D11" s="380"/>
      <c r="E11" s="314"/>
      <c r="F11" s="326">
        <v>0</v>
      </c>
      <c r="G11" s="314"/>
      <c r="H11" s="314">
        <v>0</v>
      </c>
      <c r="I11" s="314"/>
      <c r="J11" s="314">
        <v>0</v>
      </c>
      <c r="K11" s="314"/>
      <c r="L11" s="326">
        <v>0</v>
      </c>
      <c r="M11" s="314"/>
      <c r="N11" s="314">
        <v>0</v>
      </c>
      <c r="O11" s="314"/>
      <c r="P11" s="314">
        <v>0</v>
      </c>
      <c r="Q11" s="314"/>
      <c r="R11" s="326">
        <v>0</v>
      </c>
      <c r="S11" s="314"/>
      <c r="T11" s="314">
        <v>0</v>
      </c>
      <c r="U11" s="314"/>
      <c r="V11" s="314">
        <v>0</v>
      </c>
      <c r="W11" s="314"/>
      <c r="X11" s="326">
        <v>0</v>
      </c>
      <c r="Y11" s="314"/>
      <c r="Z11" s="314">
        <v>0</v>
      </c>
      <c r="AA11" s="314"/>
      <c r="AB11" s="326">
        <f>ROUND(SUM(D11:Z11),5)</f>
        <v>0</v>
      </c>
      <c r="AC11" s="326">
        <v>20000</v>
      </c>
      <c r="AD11" s="328">
        <f>+AC11-AB11</f>
        <v>20000</v>
      </c>
      <c r="AF11" s="321"/>
    </row>
    <row r="12" spans="1:33" s="317" customFormat="1" ht="16.149999999999999" customHeight="1" x14ac:dyDescent="0.25">
      <c r="A12" s="314"/>
      <c r="B12" s="378" t="s">
        <v>240</v>
      </c>
      <c r="C12" s="379"/>
      <c r="D12" s="380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v>7526.75</v>
      </c>
      <c r="AC12" s="326">
        <v>10000</v>
      </c>
      <c r="AD12" s="328">
        <f t="shared" ref="AD12" si="0">+AC12-AB12</f>
        <v>2473.25</v>
      </c>
      <c r="AF12" s="321"/>
    </row>
    <row r="13" spans="1:33" s="317" customFormat="1" ht="16.149999999999999" customHeight="1" x14ac:dyDescent="0.25">
      <c r="A13" s="344" t="s">
        <v>242</v>
      </c>
      <c r="B13" s="344"/>
      <c r="C13" s="344"/>
      <c r="D13" s="344"/>
      <c r="E13" s="345">
        <f>ROUND(SUM(E6:E12),5)</f>
        <v>0</v>
      </c>
      <c r="F13" s="346"/>
      <c r="G13" s="345">
        <f>ROUND(SUM(G6:G12),5)</f>
        <v>0</v>
      </c>
      <c r="H13" s="346"/>
      <c r="I13" s="345">
        <f>ROUND(SUM(I6:I12),5)</f>
        <v>0</v>
      </c>
      <c r="J13" s="346"/>
      <c r="K13" s="345">
        <f>ROUND(SUM(K6:K12),5)</f>
        <v>0</v>
      </c>
      <c r="L13" s="346"/>
      <c r="M13" s="345">
        <f>ROUND(SUM(M6:M12),5)</f>
        <v>0</v>
      </c>
      <c r="N13" s="346"/>
      <c r="O13" s="345">
        <f>ROUND(SUM(O6:O12),5)</f>
        <v>0</v>
      </c>
      <c r="P13" s="346"/>
      <c r="Q13" s="345">
        <f>ROUND(SUM(Q6:Q12),5)</f>
        <v>0</v>
      </c>
      <c r="R13" s="346"/>
      <c r="S13" s="345">
        <f>ROUND(SUM(S6:S12),5)</f>
        <v>0</v>
      </c>
      <c r="T13" s="346"/>
      <c r="U13" s="345">
        <f>ROUND(SUM(U6:U12),5)</f>
        <v>0</v>
      </c>
      <c r="V13" s="346"/>
      <c r="W13" s="345">
        <f>ROUND(SUM(W6:W12),5)</f>
        <v>0</v>
      </c>
      <c r="X13" s="346"/>
      <c r="Y13" s="345">
        <f>ROUND(SUM(Y6:Y12),5)</f>
        <v>0</v>
      </c>
      <c r="Z13" s="346"/>
      <c r="AA13" s="345">
        <f>ROUND(SUM(AA6:AA12),5)</f>
        <v>0</v>
      </c>
      <c r="AB13" s="347">
        <f>SUM(AB8:AB12)</f>
        <v>424296.01</v>
      </c>
      <c r="AC13" s="347">
        <f>SUM(AC8:AC12)</f>
        <v>30000</v>
      </c>
      <c r="AD13" s="347">
        <f>SUM(AD8:AD12)</f>
        <v>-394296.01</v>
      </c>
    </row>
    <row r="14" spans="1:33" s="317" customFormat="1" ht="16.149999999999999" customHeight="1" x14ac:dyDescent="0.25">
      <c r="A14" s="322"/>
      <c r="B14" s="322"/>
      <c r="C14" s="322"/>
      <c r="D14" s="322"/>
      <c r="E14" s="323"/>
      <c r="F14" s="324"/>
      <c r="G14" s="323"/>
      <c r="H14" s="324"/>
      <c r="I14" s="323"/>
      <c r="J14" s="324"/>
      <c r="K14" s="323"/>
      <c r="L14" s="324"/>
      <c r="M14" s="323"/>
      <c r="N14" s="324"/>
      <c r="O14" s="323"/>
      <c r="P14" s="324"/>
      <c r="Q14" s="323"/>
      <c r="R14" s="324"/>
      <c r="S14" s="323"/>
      <c r="T14" s="324"/>
      <c r="U14" s="323"/>
      <c r="V14" s="324"/>
      <c r="W14" s="323"/>
      <c r="X14" s="324"/>
      <c r="Y14" s="323"/>
      <c r="Z14" s="324"/>
      <c r="AA14" s="323"/>
      <c r="AB14" s="323"/>
      <c r="AC14" s="323"/>
      <c r="AD14" s="325"/>
      <c r="AF14" s="321"/>
    </row>
    <row r="15" spans="1:33" s="317" customFormat="1" ht="16.149999999999999" customHeight="1" x14ac:dyDescent="0.2">
      <c r="A15" s="314"/>
      <c r="B15" s="366" t="s">
        <v>220</v>
      </c>
      <c r="C15" s="367"/>
      <c r="D15" s="368"/>
      <c r="E15" s="326"/>
      <c r="F15" s="327"/>
      <c r="G15" s="326"/>
      <c r="H15" s="327"/>
      <c r="I15" s="326"/>
      <c r="J15" s="327"/>
      <c r="K15" s="326"/>
      <c r="L15" s="327"/>
      <c r="M15" s="326"/>
      <c r="N15" s="327"/>
      <c r="O15" s="326"/>
      <c r="P15" s="327"/>
      <c r="Q15" s="326"/>
      <c r="R15" s="327"/>
      <c r="S15" s="326"/>
      <c r="T15" s="327"/>
      <c r="U15" s="326"/>
      <c r="V15" s="327"/>
      <c r="W15" s="326"/>
      <c r="X15" s="327"/>
      <c r="Y15" s="326"/>
      <c r="Z15" s="327"/>
      <c r="AA15" s="326"/>
      <c r="AB15" s="326">
        <v>0</v>
      </c>
      <c r="AC15" s="326">
        <v>5000</v>
      </c>
      <c r="AD15" s="328">
        <f>ROUND((AB15-AC15),5)</f>
        <v>-5000</v>
      </c>
      <c r="AF15" s="321"/>
      <c r="AG15" s="330"/>
    </row>
    <row r="16" spans="1:33" s="317" customFormat="1" ht="16.149999999999999" customHeight="1" x14ac:dyDescent="0.2">
      <c r="A16" s="314"/>
      <c r="B16" s="366" t="s">
        <v>221</v>
      </c>
      <c r="C16" s="367"/>
      <c r="D16" s="368"/>
      <c r="E16" s="326">
        <v>0</v>
      </c>
      <c r="F16" s="327"/>
      <c r="G16" s="326">
        <v>0</v>
      </c>
      <c r="H16" s="327"/>
      <c r="I16" s="326">
        <v>0</v>
      </c>
      <c r="J16" s="327"/>
      <c r="K16" s="326">
        <v>0</v>
      </c>
      <c r="L16" s="327"/>
      <c r="M16" s="326">
        <v>0</v>
      </c>
      <c r="N16" s="327"/>
      <c r="O16" s="326">
        <v>0</v>
      </c>
      <c r="P16" s="327"/>
      <c r="Q16" s="326">
        <v>0</v>
      </c>
      <c r="R16" s="327"/>
      <c r="S16" s="326">
        <v>0</v>
      </c>
      <c r="T16" s="327"/>
      <c r="U16" s="326">
        <v>0</v>
      </c>
      <c r="V16" s="327"/>
      <c r="W16" s="326">
        <v>0</v>
      </c>
      <c r="X16" s="327"/>
      <c r="Y16" s="326">
        <v>0</v>
      </c>
      <c r="Z16" s="327"/>
      <c r="AA16" s="326">
        <v>10000</v>
      </c>
      <c r="AB16" s="326">
        <v>0</v>
      </c>
      <c r="AC16" s="326">
        <v>10000</v>
      </c>
      <c r="AD16" s="328">
        <f t="shared" ref="AD16:AD17" si="1">ROUND((AB16-AC16),5)</f>
        <v>-10000</v>
      </c>
      <c r="AF16" s="321"/>
      <c r="AG16" s="330"/>
    </row>
    <row r="17" spans="1:34" s="317" customFormat="1" ht="16.149999999999999" customHeight="1" x14ac:dyDescent="0.2">
      <c r="A17" s="314"/>
      <c r="B17" s="366" t="s">
        <v>222</v>
      </c>
      <c r="C17" s="367"/>
      <c r="D17" s="368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0</v>
      </c>
      <c r="AB17" s="326">
        <v>3500</v>
      </c>
      <c r="AC17" s="326">
        <v>10000</v>
      </c>
      <c r="AD17" s="328">
        <f t="shared" si="1"/>
        <v>-6500</v>
      </c>
      <c r="AF17" s="321"/>
      <c r="AG17" s="330"/>
    </row>
    <row r="18" spans="1:34" s="317" customFormat="1" ht="16.149999999999999" customHeight="1" x14ac:dyDescent="0.2">
      <c r="A18" s="314"/>
      <c r="B18" s="366" t="s">
        <v>223</v>
      </c>
      <c r="C18" s="367"/>
      <c r="D18" s="368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59594.37</v>
      </c>
      <c r="AC18" s="326">
        <v>20000</v>
      </c>
      <c r="AD18" s="328">
        <f>ROUND((AB18-AC18),5)</f>
        <v>39594.370000000003</v>
      </c>
      <c r="AF18" s="321"/>
      <c r="AG18" s="330"/>
    </row>
    <row r="19" spans="1:34" s="317" customFormat="1" ht="16.149999999999999" customHeight="1" x14ac:dyDescent="0.2">
      <c r="A19" s="314"/>
      <c r="B19" s="366" t="s">
        <v>224</v>
      </c>
      <c r="C19" s="367"/>
      <c r="D19" s="368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v>157003.04999999999</v>
      </c>
      <c r="AC19" s="326">
        <v>85000</v>
      </c>
      <c r="AD19" s="328">
        <f>ROUND((AB19-AC19),5)</f>
        <v>72003.05</v>
      </c>
      <c r="AF19" s="321"/>
      <c r="AG19" s="330"/>
      <c r="AH19" s="329"/>
    </row>
    <row r="20" spans="1:34" s="317" customFormat="1" ht="16.149999999999999" customHeight="1" x14ac:dyDescent="0.25">
      <c r="A20" s="348" t="s">
        <v>233</v>
      </c>
      <c r="B20" s="348"/>
      <c r="C20" s="348"/>
      <c r="D20" s="348"/>
      <c r="E20" s="349">
        <f>ROUND(SUM(E14:E19),5)</f>
        <v>0</v>
      </c>
      <c r="F20" s="350"/>
      <c r="G20" s="349">
        <f>ROUND(SUM(G14:G19),5)</f>
        <v>0</v>
      </c>
      <c r="H20" s="350"/>
      <c r="I20" s="349">
        <f>ROUND(SUM(I14:I19),5)</f>
        <v>0</v>
      </c>
      <c r="J20" s="350"/>
      <c r="K20" s="349">
        <f>ROUND(SUM(K14:K19),5)</f>
        <v>0</v>
      </c>
      <c r="L20" s="350"/>
      <c r="M20" s="349">
        <f>ROUND(SUM(M14:M19),5)</f>
        <v>0</v>
      </c>
      <c r="N20" s="350"/>
      <c r="O20" s="349">
        <f>ROUND(SUM(O14:O19),5)</f>
        <v>0</v>
      </c>
      <c r="P20" s="350"/>
      <c r="Q20" s="349">
        <f>ROUND(SUM(Q14:Q19),5)</f>
        <v>0</v>
      </c>
      <c r="R20" s="350"/>
      <c r="S20" s="349">
        <f>ROUND(SUM(S14:S19),5)</f>
        <v>0</v>
      </c>
      <c r="T20" s="350"/>
      <c r="U20" s="349">
        <f>ROUND(SUM(U14:U19),5)</f>
        <v>0</v>
      </c>
      <c r="V20" s="350"/>
      <c r="W20" s="349">
        <f>ROUND(SUM(W14:W19),5)</f>
        <v>0</v>
      </c>
      <c r="X20" s="350"/>
      <c r="Y20" s="349">
        <f>ROUND(SUM(Y14:Y19),5)</f>
        <v>0</v>
      </c>
      <c r="Z20" s="350"/>
      <c r="AA20" s="349">
        <f>ROUND(SUM(AA14:AA19),5)</f>
        <v>10000</v>
      </c>
      <c r="AB20" s="349">
        <f>SUM(AB15:AB19)</f>
        <v>220097.41999999998</v>
      </c>
      <c r="AC20" s="349">
        <f>SUM(AC15:AC19)</f>
        <v>130000</v>
      </c>
      <c r="AD20" s="349">
        <f>SUM(AD15:AD19)</f>
        <v>90097.420000000013</v>
      </c>
    </row>
    <row r="21" spans="1:34" s="317" customFormat="1" ht="16.149999999999999" customHeight="1" x14ac:dyDescent="0.25"/>
    <row r="22" spans="1:34" s="317" customFormat="1" ht="16.149999999999999" customHeight="1" x14ac:dyDescent="0.25">
      <c r="A22" s="322" t="s">
        <v>231</v>
      </c>
      <c r="B22" s="322"/>
      <c r="C22" s="322"/>
      <c r="D22" s="322"/>
      <c r="E22" s="323"/>
      <c r="F22" s="324"/>
      <c r="G22" s="323"/>
      <c r="H22" s="324"/>
      <c r="I22" s="323"/>
      <c r="J22" s="324"/>
      <c r="K22" s="323"/>
      <c r="L22" s="324"/>
      <c r="M22" s="323"/>
      <c r="N22" s="324"/>
      <c r="O22" s="323"/>
      <c r="P22" s="324"/>
      <c r="Q22" s="323"/>
      <c r="R22" s="324"/>
      <c r="S22" s="323"/>
      <c r="T22" s="324"/>
      <c r="U22" s="323"/>
      <c r="V22" s="324"/>
      <c r="W22" s="323"/>
      <c r="X22" s="324"/>
      <c r="Y22" s="323"/>
      <c r="Z22" s="324"/>
      <c r="AA22" s="323"/>
      <c r="AB22" s="323"/>
      <c r="AC22" s="323"/>
      <c r="AD22" s="325"/>
    </row>
    <row r="23" spans="1:34" s="317" customFormat="1" ht="16.149999999999999" customHeight="1" x14ac:dyDescent="0.2">
      <c r="A23" s="314"/>
      <c r="B23" s="366" t="s">
        <v>225</v>
      </c>
      <c r="C23" s="367"/>
      <c r="D23" s="368"/>
      <c r="E23" s="326">
        <v>0</v>
      </c>
      <c r="F23" s="327"/>
      <c r="G23" s="326">
        <v>2301.5100000000002</v>
      </c>
      <c r="H23" s="327"/>
      <c r="I23" s="326">
        <v>103.45</v>
      </c>
      <c r="J23" s="327"/>
      <c r="K23" s="326">
        <v>2333.11</v>
      </c>
      <c r="L23" s="327"/>
      <c r="M23" s="326">
        <v>4909.75</v>
      </c>
      <c r="N23" s="327"/>
      <c r="O23" s="326">
        <v>427.75</v>
      </c>
      <c r="P23" s="327"/>
      <c r="Q23" s="326">
        <v>1056.17</v>
      </c>
      <c r="R23" s="327"/>
      <c r="S23" s="326">
        <v>1691.29</v>
      </c>
      <c r="T23" s="327"/>
      <c r="U23" s="326">
        <v>7.07</v>
      </c>
      <c r="V23" s="327"/>
      <c r="W23" s="326">
        <v>448.93</v>
      </c>
      <c r="X23" s="327"/>
      <c r="Y23" s="326">
        <v>22.49</v>
      </c>
      <c r="Z23" s="327"/>
      <c r="AA23" s="326">
        <v>2698.48</v>
      </c>
      <c r="AB23" s="58">
        <v>4341.24</v>
      </c>
      <c r="AC23" s="58">
        <v>5000</v>
      </c>
      <c r="AD23" s="58">
        <f>ROUND((AB23-AC23),5)</f>
        <v>-658.76</v>
      </c>
    </row>
    <row r="24" spans="1:34" s="317" customFormat="1" ht="16.149999999999999" customHeight="1" x14ac:dyDescent="0.2">
      <c r="A24" s="314"/>
      <c r="B24" s="366" t="s">
        <v>226</v>
      </c>
      <c r="C24" s="367"/>
      <c r="D24" s="368"/>
      <c r="E24" s="326">
        <v>0</v>
      </c>
      <c r="F24" s="327"/>
      <c r="G24" s="326">
        <v>0</v>
      </c>
      <c r="H24" s="327"/>
      <c r="I24" s="326">
        <v>0</v>
      </c>
      <c r="J24" s="327"/>
      <c r="K24" s="326">
        <v>0</v>
      </c>
      <c r="L24" s="327"/>
      <c r="M24" s="326">
        <v>0</v>
      </c>
      <c r="N24" s="327"/>
      <c r="O24" s="326">
        <v>0</v>
      </c>
      <c r="P24" s="327"/>
      <c r="Q24" s="326">
        <v>0</v>
      </c>
      <c r="R24" s="327"/>
      <c r="S24" s="326">
        <v>0</v>
      </c>
      <c r="T24" s="327"/>
      <c r="U24" s="326">
        <v>0</v>
      </c>
      <c r="V24" s="327"/>
      <c r="W24" s="326">
        <v>0</v>
      </c>
      <c r="X24" s="327"/>
      <c r="Y24" s="326">
        <v>0</v>
      </c>
      <c r="Z24" s="327"/>
      <c r="AA24" s="326">
        <v>30000</v>
      </c>
      <c r="AB24" s="58">
        <v>0</v>
      </c>
      <c r="AC24" s="58">
        <v>5000</v>
      </c>
      <c r="AD24" s="58">
        <f>ROUND((AB24-AC24),5)</f>
        <v>-5000</v>
      </c>
    </row>
    <row r="25" spans="1:34" s="317" customFormat="1" ht="16.149999999999999" customHeight="1" x14ac:dyDescent="0.2">
      <c r="A25" s="314"/>
      <c r="B25" s="366" t="s">
        <v>227</v>
      </c>
      <c r="C25" s="367"/>
      <c r="D25" s="368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20000</v>
      </c>
      <c r="AB25" s="58">
        <v>3775</v>
      </c>
      <c r="AC25" s="58">
        <v>0</v>
      </c>
      <c r="AD25" s="58">
        <f>ROUND((AB25-AC25),5)</f>
        <v>3775</v>
      </c>
    </row>
    <row r="26" spans="1:34" s="317" customFormat="1" ht="16.149999999999999" customHeight="1" x14ac:dyDescent="0.25">
      <c r="A26" s="348" t="s">
        <v>232</v>
      </c>
      <c r="B26" s="348"/>
      <c r="C26" s="348"/>
      <c r="D26" s="348"/>
      <c r="E26" s="349">
        <f>ROUND(SUM(E22:E25),5)</f>
        <v>0</v>
      </c>
      <c r="F26" s="350"/>
      <c r="G26" s="349">
        <f>ROUND(SUM(G22:G25),5)</f>
        <v>2301.5100000000002</v>
      </c>
      <c r="H26" s="350"/>
      <c r="I26" s="349">
        <f>ROUND(SUM(I22:I25),5)</f>
        <v>103.45</v>
      </c>
      <c r="J26" s="350"/>
      <c r="K26" s="349">
        <f>ROUND(SUM(K22:K25),5)</f>
        <v>2333.11</v>
      </c>
      <c r="L26" s="350"/>
      <c r="M26" s="349">
        <f>ROUND(SUM(M22:M25),5)</f>
        <v>4909.75</v>
      </c>
      <c r="N26" s="350"/>
      <c r="O26" s="349">
        <f>ROUND(SUM(O22:O25),5)</f>
        <v>427.75</v>
      </c>
      <c r="P26" s="350"/>
      <c r="Q26" s="349">
        <f>ROUND(SUM(Q22:Q25),5)</f>
        <v>1056.17</v>
      </c>
      <c r="R26" s="350"/>
      <c r="S26" s="349">
        <f>ROUND(SUM(S22:S25),5)</f>
        <v>1691.29</v>
      </c>
      <c r="T26" s="350"/>
      <c r="U26" s="349">
        <f>ROUND(SUM(U22:U25),5)</f>
        <v>7.07</v>
      </c>
      <c r="V26" s="350"/>
      <c r="W26" s="349">
        <f>ROUND(SUM(W22:W25),5)</f>
        <v>448.93</v>
      </c>
      <c r="X26" s="350"/>
      <c r="Y26" s="349">
        <f>ROUND(SUM(Y22:Y25),5)</f>
        <v>22.49</v>
      </c>
      <c r="Z26" s="350"/>
      <c r="AA26" s="349">
        <f>ROUND(SUM(AA22:AA25),5)</f>
        <v>52698.48</v>
      </c>
      <c r="AB26" s="349">
        <f>SUM(AB23:AB25)</f>
        <v>8116.24</v>
      </c>
      <c r="AC26" s="349">
        <f>SUM(AC23:AC25)</f>
        <v>10000</v>
      </c>
      <c r="AD26" s="349">
        <f>SUM(AD23:AD25)</f>
        <v>-1883.7600000000002</v>
      </c>
    </row>
    <row r="27" spans="1:34" s="317" customFormat="1" ht="16.149999999999999" customHeight="1" x14ac:dyDescent="0.25"/>
    <row r="28" spans="1:34" s="317" customFormat="1" ht="16.149999999999999" customHeight="1" x14ac:dyDescent="0.25">
      <c r="A28" s="322" t="s">
        <v>235</v>
      </c>
      <c r="B28" s="322"/>
      <c r="C28" s="322"/>
      <c r="D28" s="322"/>
      <c r="E28" s="323"/>
      <c r="F28" s="324"/>
      <c r="G28" s="323"/>
      <c r="H28" s="324"/>
      <c r="I28" s="323"/>
      <c r="J28" s="324"/>
      <c r="K28" s="323"/>
      <c r="L28" s="324"/>
      <c r="M28" s="323"/>
      <c r="N28" s="324"/>
      <c r="O28" s="323"/>
      <c r="P28" s="324"/>
      <c r="Q28" s="323"/>
      <c r="R28" s="324"/>
      <c r="S28" s="323"/>
      <c r="T28" s="324"/>
      <c r="U28" s="323"/>
      <c r="V28" s="324"/>
      <c r="W28" s="323"/>
      <c r="X28" s="324"/>
      <c r="Y28" s="323"/>
      <c r="Z28" s="324"/>
      <c r="AA28" s="323"/>
      <c r="AB28" s="323"/>
      <c r="AC28" s="323"/>
      <c r="AD28" s="325"/>
    </row>
    <row r="29" spans="1:34" s="317" customFormat="1" ht="16.149999999999999" customHeight="1" x14ac:dyDescent="0.2">
      <c r="A29" s="314"/>
      <c r="B29" s="366" t="s">
        <v>228</v>
      </c>
      <c r="C29" s="367"/>
      <c r="D29" s="368"/>
      <c r="E29" s="326">
        <v>0</v>
      </c>
      <c r="F29" s="327"/>
      <c r="G29" s="326">
        <v>0</v>
      </c>
      <c r="H29" s="327"/>
      <c r="I29" s="326">
        <v>0</v>
      </c>
      <c r="J29" s="327"/>
      <c r="K29" s="326">
        <v>0</v>
      </c>
      <c r="L29" s="327"/>
      <c r="M29" s="326">
        <v>0</v>
      </c>
      <c r="N29" s="327"/>
      <c r="O29" s="326">
        <v>0</v>
      </c>
      <c r="P29" s="327"/>
      <c r="Q29" s="326">
        <v>0</v>
      </c>
      <c r="R29" s="327"/>
      <c r="S29" s="326">
        <v>0</v>
      </c>
      <c r="T29" s="327"/>
      <c r="U29" s="326">
        <v>0</v>
      </c>
      <c r="V29" s="327"/>
      <c r="W29" s="326">
        <v>0</v>
      </c>
      <c r="X29" s="327"/>
      <c r="Y29" s="326">
        <v>0</v>
      </c>
      <c r="Z29" s="327"/>
      <c r="AA29" s="326">
        <v>7500</v>
      </c>
      <c r="AB29" s="326">
        <v>0</v>
      </c>
      <c r="AC29" s="326">
        <v>7500</v>
      </c>
      <c r="AD29" s="328">
        <f>ROUND((AB29-AC29),5)</f>
        <v>-7500</v>
      </c>
    </row>
    <row r="30" spans="1:34" s="317" customFormat="1" ht="16.149999999999999" customHeight="1" x14ac:dyDescent="0.2">
      <c r="A30" s="314"/>
      <c r="B30" s="366" t="s">
        <v>229</v>
      </c>
      <c r="C30" s="367"/>
      <c r="D30" s="368"/>
      <c r="E30" s="326">
        <v>0</v>
      </c>
      <c r="F30" s="327"/>
      <c r="G30" s="326">
        <v>0</v>
      </c>
      <c r="H30" s="327"/>
      <c r="I30" s="326">
        <v>0</v>
      </c>
      <c r="J30" s="327"/>
      <c r="K30" s="326">
        <v>0</v>
      </c>
      <c r="L30" s="327"/>
      <c r="M30" s="326">
        <v>0</v>
      </c>
      <c r="N30" s="327"/>
      <c r="O30" s="326">
        <v>0</v>
      </c>
      <c r="P30" s="327"/>
      <c r="Q30" s="326">
        <v>0</v>
      </c>
      <c r="R30" s="327"/>
      <c r="S30" s="326">
        <v>0</v>
      </c>
      <c r="T30" s="327"/>
      <c r="U30" s="326">
        <v>0</v>
      </c>
      <c r="V30" s="327"/>
      <c r="W30" s="326">
        <v>0</v>
      </c>
      <c r="X30" s="327"/>
      <c r="Y30" s="326">
        <v>0</v>
      </c>
      <c r="Z30" s="327"/>
      <c r="AA30" s="326">
        <v>7500</v>
      </c>
      <c r="AB30" s="326">
        <v>0</v>
      </c>
      <c r="AC30" s="326">
        <v>7500</v>
      </c>
      <c r="AD30" s="328">
        <f>ROUND((AB30-AC30),5)</f>
        <v>-7500</v>
      </c>
    </row>
    <row r="31" spans="1:34" s="317" customFormat="1" ht="16.149999999999999" customHeight="1" x14ac:dyDescent="0.2">
      <c r="A31" s="314"/>
      <c r="B31" s="369" t="s">
        <v>230</v>
      </c>
      <c r="C31" s="370"/>
      <c r="D31" s="371"/>
      <c r="E31" s="326">
        <v>0</v>
      </c>
      <c r="F31" s="327"/>
      <c r="G31" s="326">
        <v>0</v>
      </c>
      <c r="H31" s="327"/>
      <c r="I31" s="326">
        <v>0</v>
      </c>
      <c r="J31" s="327"/>
      <c r="K31" s="326">
        <v>13000</v>
      </c>
      <c r="L31" s="327"/>
      <c r="M31" s="326">
        <v>0</v>
      </c>
      <c r="N31" s="327"/>
      <c r="O31" s="326">
        <v>0</v>
      </c>
      <c r="P31" s="327"/>
      <c r="Q31" s="326">
        <v>0</v>
      </c>
      <c r="R31" s="327"/>
      <c r="S31" s="326">
        <v>0</v>
      </c>
      <c r="T31" s="327"/>
      <c r="U31" s="326">
        <v>0</v>
      </c>
      <c r="V31" s="327"/>
      <c r="W31" s="326">
        <v>0</v>
      </c>
      <c r="X31" s="327"/>
      <c r="Y31" s="326">
        <v>0</v>
      </c>
      <c r="Z31" s="327"/>
      <c r="AA31" s="326">
        <v>0</v>
      </c>
      <c r="AB31" s="326">
        <v>0</v>
      </c>
      <c r="AC31" s="326">
        <v>5000</v>
      </c>
      <c r="AD31" s="328">
        <f>ROUND((AB31-AC31),5)</f>
        <v>-5000</v>
      </c>
    </row>
    <row r="32" spans="1:34" s="317" customFormat="1" ht="16.149999999999999" customHeight="1" x14ac:dyDescent="0.25">
      <c r="A32" s="348" t="s">
        <v>234</v>
      </c>
      <c r="B32" s="348"/>
      <c r="C32" s="348"/>
      <c r="D32" s="348"/>
      <c r="E32" s="349">
        <f>ROUND(SUM(E28:E31),5)</f>
        <v>0</v>
      </c>
      <c r="F32" s="350"/>
      <c r="G32" s="349">
        <f>ROUND(SUM(G28:G31),5)</f>
        <v>0</v>
      </c>
      <c r="H32" s="350"/>
      <c r="I32" s="349">
        <f>ROUND(SUM(I28:I31),5)</f>
        <v>0</v>
      </c>
      <c r="J32" s="350"/>
      <c r="K32" s="349">
        <f>ROUND(SUM(K28:K31),5)</f>
        <v>13000</v>
      </c>
      <c r="L32" s="350"/>
      <c r="M32" s="349">
        <f>ROUND(SUM(M28:M31),5)</f>
        <v>0</v>
      </c>
      <c r="N32" s="350"/>
      <c r="O32" s="349">
        <f>ROUND(SUM(O28:O31),5)</f>
        <v>0</v>
      </c>
      <c r="P32" s="350"/>
      <c r="Q32" s="349">
        <f>ROUND(SUM(Q28:Q31),5)</f>
        <v>0</v>
      </c>
      <c r="R32" s="350"/>
      <c r="S32" s="349">
        <f>ROUND(SUM(S28:S31),5)</f>
        <v>0</v>
      </c>
      <c r="T32" s="350"/>
      <c r="U32" s="349">
        <f>ROUND(SUM(U28:U31),5)</f>
        <v>0</v>
      </c>
      <c r="V32" s="350"/>
      <c r="W32" s="349">
        <f>ROUND(SUM(W28:W31),5)</f>
        <v>0</v>
      </c>
      <c r="X32" s="350"/>
      <c r="Y32" s="349">
        <f>ROUND(SUM(Y28:Y31),5)</f>
        <v>0</v>
      </c>
      <c r="Z32" s="350"/>
      <c r="AA32" s="349">
        <f>ROUND(SUM(AA28:AA31),5)</f>
        <v>15000</v>
      </c>
      <c r="AB32" s="349">
        <f>SUM(AB29:AB31)</f>
        <v>0</v>
      </c>
      <c r="AC32" s="349">
        <f>SUM(AC29:AC31)</f>
        <v>20000</v>
      </c>
      <c r="AD32" s="349">
        <f>SUM(AD29:AD31)</f>
        <v>-20000</v>
      </c>
    </row>
    <row r="33" spans="1:30" s="317" customFormat="1" ht="16.149999999999999" customHeight="1" x14ac:dyDescent="0.25">
      <c r="A33" s="322"/>
      <c r="B33" s="322"/>
      <c r="C33" s="322"/>
      <c r="D33" s="322"/>
      <c r="E33" s="323"/>
      <c r="F33" s="324"/>
      <c r="G33" s="323"/>
      <c r="H33" s="324"/>
      <c r="I33" s="323"/>
      <c r="J33" s="324"/>
      <c r="K33" s="323"/>
      <c r="L33" s="324"/>
      <c r="M33" s="323"/>
      <c r="N33" s="324"/>
      <c r="O33" s="323"/>
      <c r="P33" s="324"/>
      <c r="Q33" s="323"/>
      <c r="R33" s="324"/>
      <c r="S33" s="323"/>
      <c r="T33" s="324"/>
      <c r="U33" s="323"/>
      <c r="V33" s="324"/>
      <c r="W33" s="323"/>
      <c r="X33" s="324"/>
      <c r="Y33" s="323"/>
      <c r="Z33" s="324"/>
      <c r="AA33" s="323"/>
      <c r="AB33" s="323"/>
      <c r="AC33" s="323"/>
      <c r="AD33" s="325"/>
    </row>
    <row r="34" spans="1:30" s="317" customFormat="1" ht="16.149999999999999" customHeight="1" x14ac:dyDescent="0.25">
      <c r="A34" s="322" t="s">
        <v>237</v>
      </c>
      <c r="B34" s="322"/>
      <c r="C34" s="322"/>
      <c r="D34" s="322"/>
      <c r="E34" s="323"/>
      <c r="F34" s="324"/>
      <c r="G34" s="323"/>
      <c r="H34" s="324"/>
      <c r="I34" s="323"/>
      <c r="J34" s="324"/>
      <c r="K34" s="323"/>
      <c r="L34" s="324"/>
      <c r="M34" s="323"/>
      <c r="N34" s="324"/>
      <c r="O34" s="323"/>
      <c r="P34" s="324"/>
      <c r="Q34" s="323"/>
      <c r="R34" s="324"/>
      <c r="S34" s="323"/>
      <c r="T34" s="324"/>
      <c r="U34" s="323"/>
      <c r="V34" s="324"/>
      <c r="W34" s="323"/>
      <c r="X34" s="324"/>
      <c r="Y34" s="323"/>
      <c r="Z34" s="324"/>
      <c r="AA34" s="323"/>
      <c r="AB34" s="323"/>
      <c r="AC34" s="323"/>
      <c r="AD34" s="325"/>
    </row>
    <row r="35" spans="1:30" s="317" customFormat="1" ht="16.149999999999999" customHeight="1" x14ac:dyDescent="0.2">
      <c r="A35" s="314"/>
      <c r="B35" s="366" t="s">
        <v>228</v>
      </c>
      <c r="C35" s="367"/>
      <c r="D35" s="368"/>
      <c r="E35" s="326">
        <v>0</v>
      </c>
      <c r="F35" s="327"/>
      <c r="G35" s="326">
        <v>0</v>
      </c>
      <c r="H35" s="327"/>
      <c r="I35" s="326">
        <v>0</v>
      </c>
      <c r="J35" s="327"/>
      <c r="K35" s="326">
        <v>0</v>
      </c>
      <c r="L35" s="327"/>
      <c r="M35" s="326">
        <v>0</v>
      </c>
      <c r="N35" s="327"/>
      <c r="O35" s="326">
        <v>0</v>
      </c>
      <c r="P35" s="327"/>
      <c r="Q35" s="326">
        <v>0</v>
      </c>
      <c r="R35" s="327"/>
      <c r="S35" s="326">
        <v>0</v>
      </c>
      <c r="T35" s="327"/>
      <c r="U35" s="326">
        <v>0</v>
      </c>
      <c r="V35" s="327"/>
      <c r="W35" s="326">
        <v>0</v>
      </c>
      <c r="X35" s="327"/>
      <c r="Y35" s="326">
        <v>0</v>
      </c>
      <c r="Z35" s="327"/>
      <c r="AA35" s="326">
        <v>7500</v>
      </c>
      <c r="AB35" s="58">
        <v>0</v>
      </c>
      <c r="AC35" s="58">
        <v>7500</v>
      </c>
      <c r="AD35" s="58">
        <f>ROUND((AB35-AC35),5)</f>
        <v>-7500</v>
      </c>
    </row>
    <row r="36" spans="1:30" s="317" customFormat="1" ht="16.149999999999999" customHeight="1" x14ac:dyDescent="0.2">
      <c r="A36" s="314"/>
      <c r="B36" s="366" t="s">
        <v>236</v>
      </c>
      <c r="C36" s="367"/>
      <c r="D36" s="368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58">
        <v>0</v>
      </c>
      <c r="AC36" s="58">
        <v>7500</v>
      </c>
      <c r="AD36" s="58">
        <f>ROUND((AB36-AC36),5)</f>
        <v>-7500</v>
      </c>
    </row>
    <row r="37" spans="1:30" s="317" customFormat="1" ht="16.149999999999999" customHeight="1" thickBot="1" x14ac:dyDescent="0.25">
      <c r="A37" s="314"/>
      <c r="B37" s="372" t="s">
        <v>230</v>
      </c>
      <c r="C37" s="373"/>
      <c r="D37" s="374"/>
      <c r="E37" s="326"/>
      <c r="F37" s="327"/>
      <c r="G37" s="326"/>
      <c r="H37" s="327"/>
      <c r="I37" s="326"/>
      <c r="J37" s="327"/>
      <c r="K37" s="326"/>
      <c r="L37" s="327"/>
      <c r="M37" s="326"/>
      <c r="N37" s="327"/>
      <c r="O37" s="326"/>
      <c r="P37" s="327"/>
      <c r="Q37" s="326"/>
      <c r="R37" s="327"/>
      <c r="S37" s="326"/>
      <c r="T37" s="327"/>
      <c r="U37" s="326"/>
      <c r="V37" s="327"/>
      <c r="W37" s="326"/>
      <c r="X37" s="327"/>
      <c r="Y37" s="326"/>
      <c r="Z37" s="327"/>
      <c r="AA37" s="326"/>
      <c r="AB37" s="58">
        <v>0</v>
      </c>
      <c r="AC37" s="58">
        <v>5000</v>
      </c>
      <c r="AD37" s="58">
        <f>ROUND((AB37-AC37),5)</f>
        <v>-5000</v>
      </c>
    </row>
    <row r="38" spans="1:30" s="317" customFormat="1" ht="16.149999999999999" customHeight="1" thickBot="1" x14ac:dyDescent="0.3">
      <c r="A38" s="351" t="s">
        <v>238</v>
      </c>
      <c r="B38" s="351"/>
      <c r="C38" s="351"/>
      <c r="D38" s="351"/>
      <c r="E38" s="352">
        <f>ROUND(SUM(E34:E36),5)</f>
        <v>0</v>
      </c>
      <c r="F38" s="353"/>
      <c r="G38" s="352">
        <f>ROUND(SUM(G34:G36),5)</f>
        <v>0</v>
      </c>
      <c r="H38" s="353"/>
      <c r="I38" s="352">
        <f>ROUND(SUM(I34:I36),5)</f>
        <v>0</v>
      </c>
      <c r="J38" s="353"/>
      <c r="K38" s="352">
        <f>ROUND(SUM(K34:K36),5)</f>
        <v>0</v>
      </c>
      <c r="L38" s="353"/>
      <c r="M38" s="352">
        <f>ROUND(SUM(M34:M36),5)</f>
        <v>0</v>
      </c>
      <c r="N38" s="353"/>
      <c r="O38" s="352">
        <f>ROUND(SUM(O34:O36),5)</f>
        <v>0</v>
      </c>
      <c r="P38" s="353"/>
      <c r="Q38" s="352">
        <f>ROUND(SUM(Q34:Q36),5)</f>
        <v>0</v>
      </c>
      <c r="R38" s="353"/>
      <c r="S38" s="352">
        <f>ROUND(SUM(S34:S36),5)</f>
        <v>0</v>
      </c>
      <c r="T38" s="353"/>
      <c r="U38" s="352">
        <f>ROUND(SUM(U34:U36),5)</f>
        <v>0</v>
      </c>
      <c r="V38" s="353"/>
      <c r="W38" s="352">
        <f>ROUND(SUM(W34:W36),5)</f>
        <v>0</v>
      </c>
      <c r="X38" s="353"/>
      <c r="Y38" s="352">
        <f>ROUND(SUM(Y34:Y36),5)</f>
        <v>0</v>
      </c>
      <c r="Z38" s="353"/>
      <c r="AA38" s="352">
        <f>ROUND(SUM(AA34:AA36),5)</f>
        <v>15000</v>
      </c>
      <c r="AB38" s="349">
        <f>SUM(AB35:AB37)</f>
        <v>0</v>
      </c>
      <c r="AC38" s="349">
        <f>SUM(AC35:AC37)</f>
        <v>20000</v>
      </c>
      <c r="AD38" s="354">
        <f>SUM(AD35:AD37)</f>
        <v>-20000</v>
      </c>
    </row>
    <row r="39" spans="1:30" s="317" customFormat="1" ht="16.149999999999999" customHeight="1" thickBot="1" x14ac:dyDescent="0.3">
      <c r="A39" s="363" t="s">
        <v>137</v>
      </c>
      <c r="B39" s="364"/>
      <c r="C39" s="364"/>
      <c r="D39" s="365"/>
      <c r="E39" s="359" t="e">
        <f>ROUND(#REF!+#REF!+#REF!+#REF!+E29+SUM(E36:E38),5)</f>
        <v>#REF!</v>
      </c>
      <c r="F39" s="360"/>
      <c r="G39" s="359" t="e">
        <f>ROUND(#REF!+#REF!+#REF!+#REF!+G29+SUM(G36:G38),5)</f>
        <v>#REF!</v>
      </c>
      <c r="H39" s="360"/>
      <c r="I39" s="359" t="e">
        <f>ROUND(#REF!+#REF!+#REF!+#REF!+I29+SUM(I36:I38),5)</f>
        <v>#REF!</v>
      </c>
      <c r="J39" s="360"/>
      <c r="K39" s="359" t="e">
        <f>ROUND(#REF!+#REF!+#REF!+#REF!+K29+SUM(K36:K38),5)</f>
        <v>#REF!</v>
      </c>
      <c r="L39" s="360"/>
      <c r="M39" s="359" t="e">
        <f>ROUND(#REF!+#REF!+#REF!+#REF!+M29+SUM(M36:M38),5)</f>
        <v>#REF!</v>
      </c>
      <c r="N39" s="360"/>
      <c r="O39" s="359" t="e">
        <f>ROUND(#REF!+#REF!+#REF!+#REF!+O29+SUM(O36:O38),5)</f>
        <v>#REF!</v>
      </c>
      <c r="P39" s="360"/>
      <c r="Q39" s="359" t="e">
        <f>ROUND(#REF!+#REF!+#REF!+#REF!+Q29+SUM(Q36:Q38),5)</f>
        <v>#REF!</v>
      </c>
      <c r="R39" s="360"/>
      <c r="S39" s="359" t="e">
        <f>ROUND(#REF!+#REF!+#REF!+#REF!+S29+SUM(S36:S38),5)</f>
        <v>#REF!</v>
      </c>
      <c r="T39" s="360"/>
      <c r="U39" s="359" t="e">
        <f>ROUND(#REF!+#REF!+#REF!+#REF!+U29+SUM(U36:U38),5)</f>
        <v>#REF!</v>
      </c>
      <c r="V39" s="360"/>
      <c r="W39" s="359" t="e">
        <f>ROUND(#REF!+#REF!+#REF!+#REF!+W29+SUM(W36:W38),5)</f>
        <v>#REF!</v>
      </c>
      <c r="X39" s="360"/>
      <c r="Y39" s="359" t="e">
        <f>ROUND(#REF!+#REF!+#REF!+#REF!+Y29+SUM(Y36:Y38),5)</f>
        <v>#REF!</v>
      </c>
      <c r="Z39" s="360"/>
      <c r="AA39" s="359" t="e">
        <f>ROUND(#REF!+#REF!+#REF!+#REF!+AA29+SUM(AA36:AA38),5)</f>
        <v>#REF!</v>
      </c>
      <c r="AB39" s="359">
        <f>+AB38+AB32+AB26+AB20</f>
        <v>228213.65999999997</v>
      </c>
      <c r="AC39" s="359">
        <f>+AC38+AC32+AC26+AC20</f>
        <v>180000</v>
      </c>
      <c r="AD39" s="361">
        <f>+AC39-AB39</f>
        <v>-48213.659999999974</v>
      </c>
    </row>
    <row r="40" spans="1:30" s="317" customFormat="1" ht="16.149999999999999" customHeight="1" thickTop="1" x14ac:dyDescent="0.25"/>
    <row r="41" spans="1:30" s="317" customFormat="1" ht="16.149999999999999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</sheetData>
  <mergeCells count="21">
    <mergeCell ref="B1:AD1"/>
    <mergeCell ref="B15:D15"/>
    <mergeCell ref="B16:D16"/>
    <mergeCell ref="B17:D17"/>
    <mergeCell ref="B18:D18"/>
    <mergeCell ref="B8:D8"/>
    <mergeCell ref="B11:D11"/>
    <mergeCell ref="B12:D12"/>
    <mergeCell ref="B9:D9"/>
    <mergeCell ref="A2:AE2"/>
    <mergeCell ref="A39:D39"/>
    <mergeCell ref="B19:D19"/>
    <mergeCell ref="B23:D23"/>
    <mergeCell ref="B24:D24"/>
    <mergeCell ref="B25:D25"/>
    <mergeCell ref="B29:D29"/>
    <mergeCell ref="B30:D30"/>
    <mergeCell ref="B31:D31"/>
    <mergeCell ref="B35:D35"/>
    <mergeCell ref="B36:D36"/>
    <mergeCell ref="B37:D3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82" t="s">
        <v>207</v>
      </c>
      <c r="C13" s="382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62" t="s">
        <v>170</v>
      </c>
      <c r="B1" s="362"/>
      <c r="C1" s="362"/>
      <c r="D1" s="362"/>
      <c r="E1" s="362"/>
    </row>
    <row r="2" spans="1:19" ht="19.149999999999999" customHeight="1" x14ac:dyDescent="0.25">
      <c r="A2" s="386" t="s">
        <v>172</v>
      </c>
      <c r="B2" s="386"/>
      <c r="C2" s="386"/>
      <c r="D2" s="386"/>
      <c r="E2" s="386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387" t="s">
        <v>213</v>
      </c>
      <c r="G6" s="388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389" t="s">
        <v>214</v>
      </c>
      <c r="G8" s="388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387" t="s">
        <v>215</v>
      </c>
      <c r="G9" s="389"/>
      <c r="H9" s="389"/>
      <c r="I9" s="389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387" t="s">
        <v>217</v>
      </c>
      <c r="G12" s="394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390" t="s">
        <v>169</v>
      </c>
      <c r="B15" s="391"/>
      <c r="C15" s="391"/>
      <c r="D15" s="391"/>
      <c r="E15" s="392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393" t="s">
        <v>167</v>
      </c>
      <c r="B24" s="393"/>
      <c r="C24" s="393"/>
      <c r="D24" s="393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83" t="s">
        <v>149</v>
      </c>
      <c r="B31" s="384"/>
      <c r="C31" s="384"/>
      <c r="D31" s="384"/>
      <c r="E31" s="385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395" t="s">
        <v>175</v>
      </c>
      <c r="B1" s="395"/>
      <c r="C1" s="395"/>
      <c r="D1" s="395"/>
      <c r="E1" s="395"/>
      <c r="F1" s="395"/>
      <c r="G1" s="395"/>
      <c r="H1" s="395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2021-05-27T01:28:25Z</dcterms:modified>
</cp:coreProperties>
</file>